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WV\Evans\FINANCE\PROCUREMENT\AA - Formal Solicitations\FY26-011-ITB 2026 Mill and Overlay\Evaluation\"/>
    </mc:Choice>
  </mc:AlternateContent>
  <xr:revisionPtr revIDLastSave="0" documentId="13_ncr:1_{18724074-5B84-42A2-928A-10C1715DC8F5}" xr6:coauthVersionLast="47" xr6:coauthVersionMax="47" xr10:uidLastSave="{00000000-0000-0000-0000-000000000000}"/>
  <workbookProtection workbookAlgorithmName="SHA-512" workbookHashValue="NshgKjkw6qpLQkyVflr2xLPRAKlXWRy/QJ7lFFvXPDNynYVyiEJ59LSyfwnGfZtkS9mG9vHEMmXOSxOCDHHfNg==" workbookSaltValue="pa2DywbJ31v18ywtC7GA4g==" workbookSpinCount="100000" lockStructure="1"/>
  <bookViews>
    <workbookView xWindow="-108" yWindow="-108" windowWidth="23256" windowHeight="12456" activeTab="1" xr2:uid="{FA499DC0-FB1F-47F7-9187-3BAB56A75CF9}"/>
  </bookViews>
  <sheets>
    <sheet name="Bid Tab Comparison" sheetId="1" r:id="rId1"/>
    <sheet name="Ranking" sheetId="2" r:id="rId2"/>
  </sheets>
  <definedNames>
    <definedName name="GROUP_TYPE">#REF!</definedName>
    <definedName name="UO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2" i="1" l="1"/>
  <c r="K22" i="1"/>
  <c r="M22" i="1"/>
  <c r="O22" i="1"/>
  <c r="Q22" i="1"/>
  <c r="S22" i="1"/>
  <c r="U22" i="1"/>
  <c r="I22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4" i="1"/>
  <c r="V21" i="1" l="1"/>
  <c r="C5" i="2" s="1"/>
  <c r="H4" i="1"/>
  <c r="H21" i="1" s="1"/>
  <c r="C7" i="2" s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F21" i="1" l="1"/>
  <c r="P21" i="1"/>
  <c r="C8" i="2" s="1"/>
  <c r="T21" i="1"/>
  <c r="C6" i="2" s="1"/>
  <c r="R21" i="1"/>
  <c r="C3" i="2" s="1"/>
  <c r="N21" i="1"/>
  <c r="C4" i="2" s="1"/>
  <c r="L21" i="1"/>
  <c r="C2" i="2" s="1"/>
  <c r="J21" i="1"/>
  <c r="C9" i="2" s="1"/>
</calcChain>
</file>

<file path=xl/sharedStrings.xml><?xml version="1.0" encoding="utf-8"?>
<sst xmlns="http://schemas.openxmlformats.org/spreadsheetml/2006/main" count="82" uniqueCount="47">
  <si>
    <t>Item No</t>
  </si>
  <si>
    <t xml:space="preserve">Description </t>
  </si>
  <si>
    <t>UNIT</t>
  </si>
  <si>
    <t>Quantity</t>
  </si>
  <si>
    <t>Unit Bid</t>
  </si>
  <si>
    <t>Total Bid</t>
  </si>
  <si>
    <t>ROTO-MILLING (DEPTH Varies) W/ MATERIAL HAULING REMOVAL</t>
  </si>
  <si>
    <t>SY</t>
  </si>
  <si>
    <t xml:space="preserve">HOT MIX ASPHALT PAVEMENT (Grading SX, SP 64-22, DEPTH Varies) </t>
  </si>
  <si>
    <t>Ton</t>
  </si>
  <si>
    <t xml:space="preserve">FULL DEPTH ASPHALT PATCH </t>
  </si>
  <si>
    <t>RAISE EXISTING ST/SS MANHOLE (W/ Conc. Collar)</t>
  </si>
  <si>
    <t>EA</t>
  </si>
  <si>
    <t>RAISE EXISTING WV, Survey, or C/O  (W/ Conc. Collar)</t>
  </si>
  <si>
    <t>SMALL ADA RAMP w / APRON</t>
  </si>
  <si>
    <t>SF</t>
  </si>
  <si>
    <t>SMALL ADA RAMP (NO APRON)</t>
  </si>
  <si>
    <t>MEDIUM ADA RAMP w / APRON</t>
  </si>
  <si>
    <t>MEDIUM ADA RAMP (NO APRON)</t>
  </si>
  <si>
    <t>LF</t>
  </si>
  <si>
    <t>THERMOPLASTIC  (2' X 10 ' Crosswalk)</t>
  </si>
  <si>
    <t>(4") WHITE SKIP LANE LINE</t>
  </si>
  <si>
    <t>(4") WHITE SOLID LINE</t>
  </si>
  <si>
    <t>(8") DOUBLE YELLOW CENTERLINE</t>
  </si>
  <si>
    <t>THERMOPLASTIC (2' X 25' Stop Bar)</t>
  </si>
  <si>
    <t xml:space="preserve">POTHOLING (As directed by Project Manager) </t>
  </si>
  <si>
    <t xml:space="preserve">TRAFFIC CONTROL </t>
  </si>
  <si>
    <t>LS</t>
  </si>
  <si>
    <t xml:space="preserve">MOBILIZATION AND DEMOBILIZATION </t>
  </si>
  <si>
    <t>* Removal and Disposal of existing materials is to be included in concrete pricing</t>
  </si>
  <si>
    <t>* Landscape restoration is to be included in concrete pricing</t>
  </si>
  <si>
    <t>* Base Repair included with Full Depth Asphalt Patching</t>
  </si>
  <si>
    <t>Engineer's Estimate</t>
  </si>
  <si>
    <t>Total</t>
  </si>
  <si>
    <t>Oz Paving</t>
  </si>
  <si>
    <t>Connell Resources</t>
  </si>
  <si>
    <t>All Pro Pavement</t>
  </si>
  <si>
    <t>Loya Construction</t>
  </si>
  <si>
    <t>Martin Marietta</t>
  </si>
  <si>
    <t>Brannan Sand Gravel Co</t>
  </si>
  <si>
    <t>Simon</t>
  </si>
  <si>
    <t>**$1,280,695 listed on submitted bid tab. Item #9 was calculated incorrectly. Difference of $8.00**</t>
  </si>
  <si>
    <t>Rank</t>
  </si>
  <si>
    <t>Firm</t>
  </si>
  <si>
    <t>Brannan Sand and Gravel</t>
  </si>
  <si>
    <t>FY26-011 Bid Tab Comparison</t>
  </si>
  <si>
    <t>Asphalt Specialties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</si>
</sst>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61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44" fontId="0" fillId="0" borderId="0" xfId="2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/>
    </xf>
    <xf numFmtId="9" fontId="5" fillId="0" borderId="0" xfId="3" applyFont="1" applyBorder="1" applyAlignment="1">
      <alignment horizontal="center" vertical="center"/>
    </xf>
    <xf numFmtId="44" fontId="0" fillId="0" borderId="3" xfId="2" applyFont="1" applyBorder="1"/>
    <xf numFmtId="0" fontId="0" fillId="0" borderId="0" xfId="0" applyAlignment="1">
      <alignment vertical="center" wrapText="1"/>
    </xf>
    <xf numFmtId="44" fontId="7" fillId="0" borderId="3" xfId="2" applyFont="1" applyBorder="1" applyAlignment="1">
      <alignment vertical="center"/>
    </xf>
    <xf numFmtId="44" fontId="0" fillId="0" borderId="3" xfId="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4" fontId="5" fillId="0" borderId="3" xfId="2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44" fontId="0" fillId="0" borderId="3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center"/>
    </xf>
    <xf numFmtId="44" fontId="9" fillId="3" borderId="3" xfId="2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4" applyFont="1" applyBorder="1" applyAlignment="1">
      <alignment vertical="top" wrapText="1"/>
    </xf>
    <xf numFmtId="4" fontId="10" fillId="0" borderId="3" xfId="0" applyNumberFormat="1" applyFont="1" applyBorder="1" applyAlignment="1">
      <alignment horizontal="center"/>
    </xf>
    <xf numFmtId="3" fontId="10" fillId="0" borderId="3" xfId="1" applyNumberFormat="1" applyFont="1" applyFill="1" applyBorder="1" applyAlignment="1">
      <alignment horizontal="center" vertical="center"/>
    </xf>
    <xf numFmtId="44" fontId="11" fillId="0" borderId="3" xfId="2" applyFont="1" applyBorder="1" applyAlignment="1">
      <alignment horizontal="center" vertical="center"/>
    </xf>
    <xf numFmtId="44" fontId="10" fillId="0" borderId="3" xfId="2" applyFont="1" applyFill="1" applyBorder="1" applyAlignment="1">
      <alignment horizontal="center" vertical="center"/>
    </xf>
    <xf numFmtId="44" fontId="0" fillId="0" borderId="3" xfId="2" applyFont="1" applyBorder="1" applyAlignment="1">
      <alignment horizontal="center" vertical="center"/>
    </xf>
    <xf numFmtId="44" fontId="10" fillId="0" borderId="3" xfId="2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left" wrapText="1"/>
    </xf>
    <xf numFmtId="0" fontId="0" fillId="0" borderId="3" xfId="0" applyBorder="1" applyAlignment="1">
      <alignment vertical="top" wrapText="1"/>
    </xf>
    <xf numFmtId="44" fontId="11" fillId="0" borderId="3" xfId="2" applyFont="1" applyBorder="1" applyAlignment="1">
      <alignment horizontal="center" vertical="top"/>
    </xf>
    <xf numFmtId="0" fontId="0" fillId="0" borderId="3" xfId="5" applyFont="1" applyBorder="1" applyAlignment="1">
      <alignment vertical="top" wrapText="1"/>
    </xf>
    <xf numFmtId="0" fontId="0" fillId="0" borderId="3" xfId="5" applyFont="1" applyBorder="1" applyAlignment="1">
      <alignment horizontal="center" vertical="top"/>
    </xf>
    <xf numFmtId="3" fontId="0" fillId="0" borderId="3" xfId="0" applyNumberFormat="1" applyBorder="1" applyAlignment="1">
      <alignment horizontal="center" vertical="center"/>
    </xf>
    <xf numFmtId="0" fontId="0" fillId="0" borderId="3" xfId="5" applyFont="1" applyBorder="1" applyAlignment="1">
      <alignment horizontal="center" vertical="center"/>
    </xf>
    <xf numFmtId="44" fontId="11" fillId="0" borderId="3" xfId="2" applyFont="1" applyBorder="1"/>
    <xf numFmtId="40" fontId="10" fillId="0" borderId="3" xfId="0" applyNumberFormat="1" applyFont="1" applyBorder="1" applyAlignment="1">
      <alignment horizontal="left" wrapText="1"/>
    </xf>
    <xf numFmtId="44" fontId="11" fillId="0" borderId="3" xfId="2" applyFont="1" applyBorder="1" applyAlignment="1">
      <alignment vertical="top"/>
    </xf>
    <xf numFmtId="0" fontId="0" fillId="0" borderId="3" xfId="4" applyFont="1" applyBorder="1" applyAlignment="1">
      <alignment horizontal="center" vertical="top"/>
    </xf>
    <xf numFmtId="40" fontId="10" fillId="0" borderId="3" xfId="0" applyNumberFormat="1" applyFont="1" applyBorder="1" applyAlignment="1">
      <alignment horizontal="center"/>
    </xf>
    <xf numFmtId="0" fontId="0" fillId="0" borderId="3" xfId="4" applyFont="1" applyBorder="1" applyAlignment="1">
      <alignment horizontal="left" vertical="top" wrapText="1"/>
    </xf>
    <xf numFmtId="0" fontId="0" fillId="0" borderId="4" xfId="4" applyFont="1" applyBorder="1" applyAlignment="1">
      <alignment horizontal="center" vertical="top"/>
    </xf>
    <xf numFmtId="3" fontId="0" fillId="0" borderId="4" xfId="0" applyNumberForma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7" fillId="0" borderId="5" xfId="0" applyFont="1" applyBorder="1" applyAlignment="1">
      <alignment vertical="top"/>
    </xf>
    <xf numFmtId="44" fontId="12" fillId="4" borderId="3" xfId="0" applyNumberFormat="1" applyFont="1" applyFill="1" applyBorder="1" applyAlignment="1">
      <alignment horizontal="right" vertical="center"/>
    </xf>
    <xf numFmtId="164" fontId="10" fillId="4" borderId="3" xfId="0" applyNumberFormat="1" applyFont="1" applyFill="1" applyBorder="1" applyAlignment="1">
      <alignment horizontal="right" vertical="center"/>
    </xf>
    <xf numFmtId="44" fontId="13" fillId="0" borderId="3" xfId="0" applyNumberFormat="1" applyFont="1" applyBorder="1" applyAlignment="1">
      <alignment horizontal="right" vertical="center"/>
    </xf>
    <xf numFmtId="44" fontId="12" fillId="5" borderId="3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6" fillId="0" borderId="3" xfId="2" applyFont="1" applyBorder="1" applyAlignment="1">
      <alignment horizontal="center" vertical="center" wrapText="1"/>
    </xf>
    <xf numFmtId="4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6">
    <cellStyle name="Comma" xfId="1" builtinId="3"/>
    <cellStyle name="Currency" xfId="2" builtinId="4"/>
    <cellStyle name="Normal" xfId="0" builtinId="0"/>
    <cellStyle name="Normal 2" xfId="4" xr:uid="{CC55B6AC-569B-41A6-A48C-D1FE3A45894B}"/>
    <cellStyle name="Normal 3" xfId="5" xr:uid="{D74CF0F6-62F3-42DB-B34F-EB551144797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52879-6F88-499A-99DC-8D89F2847875}">
  <dimension ref="A2:V33"/>
  <sheetViews>
    <sheetView topLeftCell="C1" zoomScale="85" zoomScaleNormal="85" workbookViewId="0">
      <selection activeCell="I23" sqref="I23"/>
    </sheetView>
  </sheetViews>
  <sheetFormatPr defaultRowHeight="15" x14ac:dyDescent="0.25"/>
  <cols>
    <col min="1" max="1" width="10.5703125" customWidth="1"/>
    <col min="2" max="2" width="66.140625" customWidth="1"/>
    <col min="3" max="3" width="14.85546875" style="2" bestFit="1" customWidth="1"/>
    <col min="4" max="4" width="10.42578125" bestFit="1" customWidth="1"/>
    <col min="5" max="5" width="13.28515625" style="3" customWidth="1"/>
    <col min="6" max="6" width="16.5703125" style="3" bestFit="1" customWidth="1"/>
    <col min="7" max="7" width="13.28515625" style="6" customWidth="1"/>
    <col min="8" max="8" width="18.42578125" bestFit="1" customWidth="1"/>
    <col min="9" max="9" width="13.28515625" customWidth="1"/>
    <col min="10" max="10" width="16.5703125" bestFit="1" customWidth="1"/>
    <col min="11" max="11" width="13.28515625" customWidth="1"/>
    <col min="12" max="12" width="14.7109375" bestFit="1" customWidth="1"/>
    <col min="13" max="13" width="13.28515625" customWidth="1"/>
    <col min="14" max="14" width="16.5703125" bestFit="1" customWidth="1"/>
    <col min="15" max="15" width="13.28515625" customWidth="1"/>
    <col min="16" max="16" width="16.5703125" bestFit="1" customWidth="1"/>
    <col min="17" max="17" width="13.28515625" customWidth="1"/>
    <col min="18" max="18" width="16.5703125" bestFit="1" customWidth="1"/>
    <col min="19" max="19" width="13.28515625" customWidth="1"/>
    <col min="20" max="20" width="16.5703125" bestFit="1" customWidth="1"/>
    <col min="21" max="21" width="12" bestFit="1" customWidth="1"/>
    <col min="22" max="22" width="18.7109375" bestFit="1" customWidth="1"/>
  </cols>
  <sheetData>
    <row r="2" spans="1:22" s="11" customFormat="1" ht="42" customHeight="1" x14ac:dyDescent="0.25">
      <c r="A2" s="55" t="s">
        <v>45</v>
      </c>
      <c r="B2" s="55"/>
      <c r="C2" s="55"/>
      <c r="D2" s="55"/>
      <c r="E2" s="56" t="s">
        <v>32</v>
      </c>
      <c r="F2" s="57"/>
      <c r="G2" s="58" t="s">
        <v>34</v>
      </c>
      <c r="H2" s="58"/>
      <c r="I2" s="58" t="s">
        <v>35</v>
      </c>
      <c r="J2" s="58"/>
      <c r="K2" s="58" t="s">
        <v>46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8" t="s">
        <v>39</v>
      </c>
      <c r="T2" s="58"/>
      <c r="U2" s="58" t="s">
        <v>40</v>
      </c>
      <c r="V2" s="58"/>
    </row>
    <row r="3" spans="1:22" x14ac:dyDescent="0.25">
      <c r="A3" s="21" t="s">
        <v>0</v>
      </c>
      <c r="B3" s="22" t="s">
        <v>1</v>
      </c>
      <c r="C3" s="21" t="s">
        <v>2</v>
      </c>
      <c r="D3" s="23" t="s">
        <v>3</v>
      </c>
      <c r="E3" s="23" t="s">
        <v>4</v>
      </c>
      <c r="F3" s="24" t="s">
        <v>5</v>
      </c>
      <c r="G3" s="23" t="s">
        <v>4</v>
      </c>
      <c r="H3" s="24" t="s">
        <v>5</v>
      </c>
      <c r="I3" s="23" t="s">
        <v>4</v>
      </c>
      <c r="J3" s="24" t="s">
        <v>5</v>
      </c>
      <c r="K3" s="23" t="s">
        <v>4</v>
      </c>
      <c r="L3" s="24" t="s">
        <v>5</v>
      </c>
      <c r="M3" s="23" t="s">
        <v>4</v>
      </c>
      <c r="N3" s="24" t="s">
        <v>5</v>
      </c>
      <c r="O3" s="23" t="s">
        <v>4</v>
      </c>
      <c r="P3" s="24" t="s">
        <v>5</v>
      </c>
      <c r="Q3" s="23" t="s">
        <v>4</v>
      </c>
      <c r="R3" s="24" t="s">
        <v>5</v>
      </c>
      <c r="S3" s="23" t="s">
        <v>4</v>
      </c>
      <c r="T3" s="24" t="s">
        <v>5</v>
      </c>
      <c r="U3" s="23" t="s">
        <v>4</v>
      </c>
      <c r="V3" s="24" t="s">
        <v>5</v>
      </c>
    </row>
    <row r="4" spans="1:22" x14ac:dyDescent="0.25">
      <c r="A4" s="25">
        <v>1</v>
      </c>
      <c r="B4" s="26" t="s">
        <v>6</v>
      </c>
      <c r="C4" s="27" t="s">
        <v>7</v>
      </c>
      <c r="D4" s="28">
        <v>43700</v>
      </c>
      <c r="E4" s="29">
        <v>6</v>
      </c>
      <c r="F4" s="30">
        <f>E4*D4</f>
        <v>262200</v>
      </c>
      <c r="G4" s="31">
        <v>4.7</v>
      </c>
      <c r="H4" s="10">
        <f>D4*G4</f>
        <v>205390</v>
      </c>
      <c r="I4" s="10">
        <v>4.1500000000000004</v>
      </c>
      <c r="J4" s="10">
        <f>D4*I4</f>
        <v>181355.00000000003</v>
      </c>
      <c r="K4" s="10">
        <v>1.9</v>
      </c>
      <c r="L4" s="10">
        <f>K4*D4</f>
        <v>83030</v>
      </c>
      <c r="M4" s="10">
        <v>2</v>
      </c>
      <c r="N4" s="10">
        <f>D4*M4</f>
        <v>87400</v>
      </c>
      <c r="O4" s="10">
        <v>2.2799999999999998</v>
      </c>
      <c r="P4" s="10">
        <f>O4*D4</f>
        <v>99635.999999999985</v>
      </c>
      <c r="Q4" s="10">
        <v>2.2999999999999998</v>
      </c>
      <c r="R4" s="10">
        <f>Q4*D4</f>
        <v>100509.99999999999</v>
      </c>
      <c r="S4" s="10">
        <v>3</v>
      </c>
      <c r="T4" s="10">
        <f>S4*D4</f>
        <v>131100</v>
      </c>
      <c r="U4" s="10">
        <v>3</v>
      </c>
      <c r="V4" s="10">
        <f>U4*D4</f>
        <v>131100</v>
      </c>
    </row>
    <row r="5" spans="1:22" x14ac:dyDescent="0.25">
      <c r="A5" s="25">
        <v>2</v>
      </c>
      <c r="B5" s="26" t="s">
        <v>8</v>
      </c>
      <c r="C5" s="27" t="s">
        <v>9</v>
      </c>
      <c r="D5" s="28">
        <v>7200</v>
      </c>
      <c r="E5" s="32">
        <v>110</v>
      </c>
      <c r="F5" s="30">
        <f t="shared" ref="F5:F20" si="0">E5*D5</f>
        <v>792000</v>
      </c>
      <c r="G5" s="31">
        <v>98</v>
      </c>
      <c r="H5" s="10">
        <f t="shared" ref="H5:H20" si="1">D5*G5</f>
        <v>705600</v>
      </c>
      <c r="I5" s="10">
        <v>105</v>
      </c>
      <c r="J5" s="10">
        <f t="shared" ref="J5:J20" si="2">D5*I5</f>
        <v>756000</v>
      </c>
      <c r="K5" s="10">
        <v>76</v>
      </c>
      <c r="L5" s="10">
        <f t="shared" ref="L5:L20" si="3">K5*D5</f>
        <v>547200</v>
      </c>
      <c r="M5" s="10">
        <v>93</v>
      </c>
      <c r="N5" s="10">
        <f t="shared" ref="N5:N20" si="4">D5*M5</f>
        <v>669600</v>
      </c>
      <c r="O5" s="10">
        <v>99.43</v>
      </c>
      <c r="P5" s="10">
        <f t="shared" ref="P5:P20" si="5">O5*D5</f>
        <v>715896</v>
      </c>
      <c r="Q5" s="10">
        <v>90</v>
      </c>
      <c r="R5" s="10">
        <f t="shared" ref="R5:R20" si="6">Q5*D5</f>
        <v>648000</v>
      </c>
      <c r="S5" s="10">
        <v>88.88</v>
      </c>
      <c r="T5" s="10">
        <f t="shared" ref="T5:T20" si="7">S5*D5</f>
        <v>639936</v>
      </c>
      <c r="U5" s="10">
        <v>86</v>
      </c>
      <c r="V5" s="10">
        <f t="shared" ref="V5:V20" si="8">U5*D5</f>
        <v>619200</v>
      </c>
    </row>
    <row r="6" spans="1:22" x14ac:dyDescent="0.25">
      <c r="A6" s="25">
        <v>3</v>
      </c>
      <c r="B6" s="33" t="s">
        <v>10</v>
      </c>
      <c r="C6" s="27" t="s">
        <v>9</v>
      </c>
      <c r="D6" s="28">
        <v>150</v>
      </c>
      <c r="E6" s="32">
        <v>110</v>
      </c>
      <c r="F6" s="30">
        <f t="shared" si="0"/>
        <v>16500</v>
      </c>
      <c r="G6" s="31">
        <v>250</v>
      </c>
      <c r="H6" s="10">
        <f t="shared" si="1"/>
        <v>37500</v>
      </c>
      <c r="I6" s="10">
        <v>201</v>
      </c>
      <c r="J6" s="10">
        <f t="shared" si="2"/>
        <v>30150</v>
      </c>
      <c r="K6" s="10">
        <v>165</v>
      </c>
      <c r="L6" s="10">
        <f t="shared" si="3"/>
        <v>24750</v>
      </c>
      <c r="M6" s="10">
        <v>135</v>
      </c>
      <c r="N6" s="10">
        <f t="shared" si="4"/>
        <v>20250</v>
      </c>
      <c r="O6" s="10">
        <v>226.02</v>
      </c>
      <c r="P6" s="10">
        <f t="shared" si="5"/>
        <v>33903</v>
      </c>
      <c r="Q6" s="10">
        <v>198</v>
      </c>
      <c r="R6" s="10">
        <f t="shared" si="6"/>
        <v>29700</v>
      </c>
      <c r="S6" s="10">
        <v>350</v>
      </c>
      <c r="T6" s="10">
        <f t="shared" si="7"/>
        <v>52500</v>
      </c>
      <c r="U6" s="10">
        <v>275</v>
      </c>
      <c r="V6" s="10">
        <f t="shared" si="8"/>
        <v>41250</v>
      </c>
    </row>
    <row r="7" spans="1:22" x14ac:dyDescent="0.25">
      <c r="A7" s="25">
        <v>7</v>
      </c>
      <c r="B7" s="34" t="s">
        <v>11</v>
      </c>
      <c r="C7" s="20" t="s">
        <v>12</v>
      </c>
      <c r="D7" s="25">
        <v>38</v>
      </c>
      <c r="E7" s="35">
        <v>770</v>
      </c>
      <c r="F7" s="30">
        <f t="shared" si="0"/>
        <v>29260</v>
      </c>
      <c r="G7" s="31">
        <v>850</v>
      </c>
      <c r="H7" s="10">
        <f t="shared" si="1"/>
        <v>32300</v>
      </c>
      <c r="I7" s="10">
        <v>775</v>
      </c>
      <c r="J7" s="10">
        <f t="shared" si="2"/>
        <v>29450</v>
      </c>
      <c r="K7" s="10">
        <v>770</v>
      </c>
      <c r="L7" s="10">
        <f t="shared" si="3"/>
        <v>29260</v>
      </c>
      <c r="M7" s="10">
        <v>700</v>
      </c>
      <c r="N7" s="10">
        <f t="shared" si="4"/>
        <v>26600</v>
      </c>
      <c r="O7" s="10">
        <v>303.29000000000002</v>
      </c>
      <c r="P7" s="10">
        <f t="shared" si="5"/>
        <v>11525.02</v>
      </c>
      <c r="Q7" s="10">
        <v>740</v>
      </c>
      <c r="R7" s="10">
        <f t="shared" si="6"/>
        <v>28120</v>
      </c>
      <c r="S7" s="10">
        <v>1395</v>
      </c>
      <c r="T7" s="10">
        <f t="shared" si="7"/>
        <v>53010</v>
      </c>
      <c r="U7" s="10">
        <v>900</v>
      </c>
      <c r="V7" s="10">
        <f t="shared" si="8"/>
        <v>34200</v>
      </c>
    </row>
    <row r="8" spans="1:22" x14ac:dyDescent="0.25">
      <c r="A8" s="25">
        <v>8</v>
      </c>
      <c r="B8" s="34" t="s">
        <v>13</v>
      </c>
      <c r="C8" s="20" t="s">
        <v>12</v>
      </c>
      <c r="D8" s="25">
        <v>70</v>
      </c>
      <c r="E8" s="35">
        <v>770</v>
      </c>
      <c r="F8" s="30">
        <f t="shared" si="0"/>
        <v>53900</v>
      </c>
      <c r="G8" s="31">
        <v>550</v>
      </c>
      <c r="H8" s="10">
        <f t="shared" si="1"/>
        <v>38500</v>
      </c>
      <c r="I8" s="10">
        <v>675</v>
      </c>
      <c r="J8" s="10">
        <f t="shared" si="2"/>
        <v>47250</v>
      </c>
      <c r="K8" s="10">
        <v>770</v>
      </c>
      <c r="L8" s="10">
        <f t="shared" si="3"/>
        <v>53900</v>
      </c>
      <c r="M8" s="10">
        <v>650</v>
      </c>
      <c r="N8" s="10">
        <f t="shared" si="4"/>
        <v>45500</v>
      </c>
      <c r="O8" s="10">
        <v>156.37</v>
      </c>
      <c r="P8" s="10">
        <f t="shared" si="5"/>
        <v>10945.9</v>
      </c>
      <c r="Q8" s="10">
        <v>740</v>
      </c>
      <c r="R8" s="10">
        <f t="shared" si="6"/>
        <v>51800</v>
      </c>
      <c r="S8" s="10">
        <v>560</v>
      </c>
      <c r="T8" s="10">
        <f t="shared" si="7"/>
        <v>39200</v>
      </c>
      <c r="U8" s="10">
        <v>600</v>
      </c>
      <c r="V8" s="10">
        <f t="shared" si="8"/>
        <v>42000</v>
      </c>
    </row>
    <row r="9" spans="1:22" x14ac:dyDescent="0.25">
      <c r="A9" s="25">
        <v>9</v>
      </c>
      <c r="B9" s="36" t="s">
        <v>14</v>
      </c>
      <c r="C9" s="37" t="s">
        <v>15</v>
      </c>
      <c r="D9" s="38">
        <v>2400</v>
      </c>
      <c r="E9" s="32">
        <v>22</v>
      </c>
      <c r="F9" s="30">
        <f t="shared" si="0"/>
        <v>52800</v>
      </c>
      <c r="G9" s="31">
        <v>18.09</v>
      </c>
      <c r="H9" s="10">
        <f t="shared" si="1"/>
        <v>43416</v>
      </c>
      <c r="I9" s="10">
        <v>17.5</v>
      </c>
      <c r="J9" s="10">
        <f t="shared" si="2"/>
        <v>42000</v>
      </c>
      <c r="K9" s="10">
        <v>13</v>
      </c>
      <c r="L9" s="10">
        <f t="shared" si="3"/>
        <v>31200</v>
      </c>
      <c r="M9" s="10">
        <v>15.5</v>
      </c>
      <c r="N9" s="10">
        <f t="shared" si="4"/>
        <v>37200</v>
      </c>
      <c r="O9" s="10">
        <v>35.69</v>
      </c>
      <c r="P9" s="10">
        <f t="shared" si="5"/>
        <v>85656</v>
      </c>
      <c r="Q9" s="10">
        <v>12.75</v>
      </c>
      <c r="R9" s="10">
        <f t="shared" si="6"/>
        <v>30600</v>
      </c>
      <c r="S9" s="10">
        <v>18.399999999999999</v>
      </c>
      <c r="T9" s="10">
        <f t="shared" si="7"/>
        <v>44160</v>
      </c>
      <c r="U9" s="10">
        <v>17.3</v>
      </c>
      <c r="V9" s="10">
        <f t="shared" si="8"/>
        <v>41520</v>
      </c>
    </row>
    <row r="10" spans="1:22" x14ac:dyDescent="0.25">
      <c r="A10" s="25">
        <v>10</v>
      </c>
      <c r="B10" s="36" t="s">
        <v>16</v>
      </c>
      <c r="C10" s="37" t="s">
        <v>15</v>
      </c>
      <c r="D10" s="38">
        <v>1330</v>
      </c>
      <c r="E10" s="32">
        <v>22</v>
      </c>
      <c r="F10" s="30">
        <f t="shared" si="0"/>
        <v>29260</v>
      </c>
      <c r="G10" s="31">
        <v>16.3</v>
      </c>
      <c r="H10" s="10">
        <f t="shared" si="1"/>
        <v>21679</v>
      </c>
      <c r="I10" s="10">
        <v>17.5</v>
      </c>
      <c r="J10" s="10">
        <f t="shared" si="2"/>
        <v>23275</v>
      </c>
      <c r="K10" s="10">
        <v>13</v>
      </c>
      <c r="L10" s="10">
        <f t="shared" si="3"/>
        <v>17290</v>
      </c>
      <c r="M10" s="10">
        <v>15.5</v>
      </c>
      <c r="N10" s="10">
        <f t="shared" si="4"/>
        <v>20615</v>
      </c>
      <c r="O10" s="10">
        <v>39</v>
      </c>
      <c r="P10" s="10">
        <f t="shared" si="5"/>
        <v>51870</v>
      </c>
      <c r="Q10" s="10">
        <v>12.75</v>
      </c>
      <c r="R10" s="10">
        <f t="shared" si="6"/>
        <v>16957.5</v>
      </c>
      <c r="S10" s="10">
        <v>17.25</v>
      </c>
      <c r="T10" s="10">
        <f t="shared" si="7"/>
        <v>22942.5</v>
      </c>
      <c r="U10" s="10">
        <v>17.3</v>
      </c>
      <c r="V10" s="10">
        <f t="shared" si="8"/>
        <v>23009</v>
      </c>
    </row>
    <row r="11" spans="1:22" x14ac:dyDescent="0.25">
      <c r="A11" s="25">
        <v>11</v>
      </c>
      <c r="B11" s="36" t="s">
        <v>17</v>
      </c>
      <c r="C11" s="37" t="s">
        <v>15</v>
      </c>
      <c r="D11" s="38">
        <v>3030</v>
      </c>
      <c r="E11" s="32">
        <v>22</v>
      </c>
      <c r="F11" s="30">
        <f t="shared" si="0"/>
        <v>66660</v>
      </c>
      <c r="G11" s="31">
        <v>17.850000000000001</v>
      </c>
      <c r="H11" s="10">
        <f t="shared" si="1"/>
        <v>54085.500000000007</v>
      </c>
      <c r="I11" s="10">
        <v>17.5</v>
      </c>
      <c r="J11" s="10">
        <f t="shared" si="2"/>
        <v>53025</v>
      </c>
      <c r="K11" s="10">
        <v>12.5</v>
      </c>
      <c r="L11" s="10">
        <f t="shared" si="3"/>
        <v>37875</v>
      </c>
      <c r="M11" s="10">
        <v>15.5</v>
      </c>
      <c r="N11" s="10">
        <f t="shared" si="4"/>
        <v>46965</v>
      </c>
      <c r="O11" s="10">
        <v>34.49</v>
      </c>
      <c r="P11" s="10">
        <f t="shared" si="5"/>
        <v>104504.70000000001</v>
      </c>
      <c r="Q11" s="10">
        <v>12.75</v>
      </c>
      <c r="R11" s="10">
        <f t="shared" si="6"/>
        <v>38632.5</v>
      </c>
      <c r="S11" s="10">
        <v>18.399999999999999</v>
      </c>
      <c r="T11" s="10">
        <f t="shared" si="7"/>
        <v>55751.999999999993</v>
      </c>
      <c r="U11" s="10">
        <v>17.3</v>
      </c>
      <c r="V11" s="10">
        <f t="shared" si="8"/>
        <v>52419</v>
      </c>
    </row>
    <row r="12" spans="1:22" x14ac:dyDescent="0.25">
      <c r="A12" s="25">
        <v>12</v>
      </c>
      <c r="B12" s="36" t="s">
        <v>18</v>
      </c>
      <c r="C12" s="37" t="s">
        <v>15</v>
      </c>
      <c r="D12" s="38">
        <v>1730</v>
      </c>
      <c r="E12" s="32">
        <v>22</v>
      </c>
      <c r="F12" s="30">
        <f t="shared" si="0"/>
        <v>38060</v>
      </c>
      <c r="G12" s="31">
        <v>17.75</v>
      </c>
      <c r="H12" s="10">
        <f t="shared" si="1"/>
        <v>30707.5</v>
      </c>
      <c r="I12" s="10">
        <v>17.5</v>
      </c>
      <c r="J12" s="10">
        <f t="shared" si="2"/>
        <v>30275</v>
      </c>
      <c r="K12" s="10">
        <v>12.5</v>
      </c>
      <c r="L12" s="10">
        <f t="shared" si="3"/>
        <v>21625</v>
      </c>
      <c r="M12" s="10">
        <v>15.5</v>
      </c>
      <c r="N12" s="10">
        <f t="shared" si="4"/>
        <v>26815</v>
      </c>
      <c r="O12" s="10">
        <v>37.68</v>
      </c>
      <c r="P12" s="10">
        <f t="shared" si="5"/>
        <v>65186.400000000001</v>
      </c>
      <c r="Q12" s="10">
        <v>12.75</v>
      </c>
      <c r="R12" s="10">
        <f t="shared" si="6"/>
        <v>22057.5</v>
      </c>
      <c r="S12" s="10">
        <v>17.25</v>
      </c>
      <c r="T12" s="10">
        <f t="shared" si="7"/>
        <v>29842.5</v>
      </c>
      <c r="U12" s="10">
        <v>17.3</v>
      </c>
      <c r="V12" s="10">
        <f t="shared" si="8"/>
        <v>29929</v>
      </c>
    </row>
    <row r="13" spans="1:22" x14ac:dyDescent="0.25">
      <c r="A13" s="25">
        <v>14</v>
      </c>
      <c r="B13" s="34" t="s">
        <v>20</v>
      </c>
      <c r="C13" s="20" t="s">
        <v>12</v>
      </c>
      <c r="D13" s="38">
        <v>2</v>
      </c>
      <c r="E13" s="32">
        <v>14</v>
      </c>
      <c r="F13" s="30">
        <f t="shared" si="0"/>
        <v>28</v>
      </c>
      <c r="G13" s="31">
        <v>315</v>
      </c>
      <c r="H13" s="10">
        <f t="shared" si="1"/>
        <v>630</v>
      </c>
      <c r="I13" s="10">
        <v>385</v>
      </c>
      <c r="J13" s="10">
        <f t="shared" si="2"/>
        <v>770</v>
      </c>
      <c r="K13" s="10">
        <v>450</v>
      </c>
      <c r="L13" s="10">
        <f t="shared" si="3"/>
        <v>900</v>
      </c>
      <c r="M13" s="10">
        <v>280</v>
      </c>
      <c r="N13" s="10">
        <f t="shared" si="4"/>
        <v>560</v>
      </c>
      <c r="O13" s="10">
        <v>2961.45</v>
      </c>
      <c r="P13" s="10">
        <f t="shared" si="5"/>
        <v>5922.9</v>
      </c>
      <c r="Q13" s="10">
        <v>315</v>
      </c>
      <c r="R13" s="10">
        <f t="shared" si="6"/>
        <v>630</v>
      </c>
      <c r="S13" s="10">
        <v>335</v>
      </c>
      <c r="T13" s="10">
        <f t="shared" si="7"/>
        <v>670</v>
      </c>
      <c r="U13" s="10">
        <v>306</v>
      </c>
      <c r="V13" s="10">
        <f t="shared" si="8"/>
        <v>612</v>
      </c>
    </row>
    <row r="14" spans="1:22" x14ac:dyDescent="0.25">
      <c r="A14" s="25">
        <v>15</v>
      </c>
      <c r="B14" s="34" t="s">
        <v>21</v>
      </c>
      <c r="C14" s="39" t="s">
        <v>19</v>
      </c>
      <c r="D14" s="25">
        <v>5000</v>
      </c>
      <c r="E14" s="40">
        <v>1.65</v>
      </c>
      <c r="F14" s="30">
        <f t="shared" si="0"/>
        <v>8250</v>
      </c>
      <c r="G14" s="31">
        <v>1.05</v>
      </c>
      <c r="H14" s="10">
        <f t="shared" si="1"/>
        <v>5250</v>
      </c>
      <c r="I14" s="10">
        <v>1.3</v>
      </c>
      <c r="J14" s="10">
        <f t="shared" si="2"/>
        <v>6500</v>
      </c>
      <c r="K14" s="10">
        <v>0.5</v>
      </c>
      <c r="L14" s="10">
        <f t="shared" si="3"/>
        <v>2500</v>
      </c>
      <c r="M14" s="10">
        <v>2.5</v>
      </c>
      <c r="N14" s="10">
        <f t="shared" si="4"/>
        <v>12500</v>
      </c>
      <c r="O14" s="10">
        <v>1.48</v>
      </c>
      <c r="P14" s="10">
        <f t="shared" si="5"/>
        <v>7400</v>
      </c>
      <c r="Q14" s="10">
        <v>1.65</v>
      </c>
      <c r="R14" s="10">
        <f t="shared" si="6"/>
        <v>8250</v>
      </c>
      <c r="S14" s="10">
        <v>0.56999999999999995</v>
      </c>
      <c r="T14" s="10">
        <f t="shared" si="7"/>
        <v>2849.9999999999995</v>
      </c>
      <c r="U14" s="10">
        <v>1</v>
      </c>
      <c r="V14" s="10">
        <f t="shared" si="8"/>
        <v>5000</v>
      </c>
    </row>
    <row r="15" spans="1:22" x14ac:dyDescent="0.25">
      <c r="A15" s="25">
        <v>16</v>
      </c>
      <c r="B15" s="34" t="s">
        <v>22</v>
      </c>
      <c r="C15" s="39" t="s">
        <v>19</v>
      </c>
      <c r="D15" s="38">
        <v>100</v>
      </c>
      <c r="E15" s="40">
        <v>1.65</v>
      </c>
      <c r="F15" s="30">
        <f t="shared" si="0"/>
        <v>165</v>
      </c>
      <c r="G15" s="31">
        <v>1.05</v>
      </c>
      <c r="H15" s="10">
        <f t="shared" si="1"/>
        <v>105</v>
      </c>
      <c r="I15" s="10">
        <v>1.3</v>
      </c>
      <c r="J15" s="10">
        <f t="shared" si="2"/>
        <v>130</v>
      </c>
      <c r="K15" s="10">
        <v>0.5</v>
      </c>
      <c r="L15" s="10">
        <f t="shared" si="3"/>
        <v>50</v>
      </c>
      <c r="M15" s="10">
        <v>2.5</v>
      </c>
      <c r="N15" s="10">
        <f t="shared" si="4"/>
        <v>250</v>
      </c>
      <c r="O15" s="10">
        <v>1.35</v>
      </c>
      <c r="P15" s="10">
        <f t="shared" si="5"/>
        <v>135</v>
      </c>
      <c r="Q15" s="10">
        <v>1.65</v>
      </c>
      <c r="R15" s="10">
        <f t="shared" si="6"/>
        <v>165</v>
      </c>
      <c r="S15" s="10">
        <v>1.38</v>
      </c>
      <c r="T15" s="10">
        <f t="shared" si="7"/>
        <v>138</v>
      </c>
      <c r="U15" s="10">
        <v>1</v>
      </c>
      <c r="V15" s="10">
        <f t="shared" si="8"/>
        <v>100</v>
      </c>
    </row>
    <row r="16" spans="1:22" x14ac:dyDescent="0.25">
      <c r="A16" s="25">
        <v>17</v>
      </c>
      <c r="B16" s="34" t="s">
        <v>23</v>
      </c>
      <c r="C16" s="39" t="s">
        <v>19</v>
      </c>
      <c r="D16" s="38">
        <v>2600</v>
      </c>
      <c r="E16" s="40">
        <v>1.65</v>
      </c>
      <c r="F16" s="30">
        <f t="shared" si="0"/>
        <v>4290</v>
      </c>
      <c r="G16" s="31">
        <v>2.1</v>
      </c>
      <c r="H16" s="10">
        <f t="shared" si="1"/>
        <v>5460</v>
      </c>
      <c r="I16" s="10">
        <v>2.5</v>
      </c>
      <c r="J16" s="10">
        <f t="shared" si="2"/>
        <v>6500</v>
      </c>
      <c r="K16" s="10">
        <v>1</v>
      </c>
      <c r="L16" s="10">
        <f t="shared" si="3"/>
        <v>2600</v>
      </c>
      <c r="M16" s="10">
        <v>5</v>
      </c>
      <c r="N16" s="10">
        <f t="shared" si="4"/>
        <v>13000</v>
      </c>
      <c r="O16" s="10">
        <v>2.15</v>
      </c>
      <c r="P16" s="10">
        <f t="shared" si="5"/>
        <v>5590</v>
      </c>
      <c r="Q16" s="10">
        <v>2.35</v>
      </c>
      <c r="R16" s="10">
        <f t="shared" si="6"/>
        <v>6110</v>
      </c>
      <c r="S16" s="10">
        <v>2.75</v>
      </c>
      <c r="T16" s="10">
        <f t="shared" si="7"/>
        <v>7150</v>
      </c>
      <c r="U16" s="10">
        <v>2</v>
      </c>
      <c r="V16" s="10">
        <f t="shared" si="8"/>
        <v>5200</v>
      </c>
    </row>
    <row r="17" spans="1:22" x14ac:dyDescent="0.25">
      <c r="A17" s="25">
        <v>18</v>
      </c>
      <c r="B17" s="41" t="s">
        <v>24</v>
      </c>
      <c r="C17" s="39" t="s">
        <v>12</v>
      </c>
      <c r="D17" s="28">
        <v>2</v>
      </c>
      <c r="E17" s="42">
        <v>18</v>
      </c>
      <c r="F17" s="30">
        <f t="shared" si="0"/>
        <v>36</v>
      </c>
      <c r="G17" s="31">
        <v>790</v>
      </c>
      <c r="H17" s="10">
        <f t="shared" si="1"/>
        <v>1580</v>
      </c>
      <c r="I17" s="10">
        <v>960</v>
      </c>
      <c r="J17" s="10">
        <f t="shared" si="2"/>
        <v>1920</v>
      </c>
      <c r="K17" s="10">
        <v>1100</v>
      </c>
      <c r="L17" s="10">
        <f t="shared" si="3"/>
        <v>2200</v>
      </c>
      <c r="M17" s="10">
        <v>350</v>
      </c>
      <c r="N17" s="10">
        <f t="shared" si="4"/>
        <v>700</v>
      </c>
      <c r="O17" s="10">
        <v>673.06</v>
      </c>
      <c r="P17" s="10">
        <f t="shared" si="5"/>
        <v>1346.12</v>
      </c>
      <c r="Q17" s="10">
        <v>785</v>
      </c>
      <c r="R17" s="10">
        <f t="shared" si="6"/>
        <v>1570</v>
      </c>
      <c r="S17" s="10">
        <v>835</v>
      </c>
      <c r="T17" s="10">
        <f t="shared" si="7"/>
        <v>1670</v>
      </c>
      <c r="U17" s="10">
        <v>765</v>
      </c>
      <c r="V17" s="10">
        <f t="shared" si="8"/>
        <v>1530</v>
      </c>
    </row>
    <row r="18" spans="1:22" x14ac:dyDescent="0.25">
      <c r="A18" s="25">
        <v>19</v>
      </c>
      <c r="B18" s="26" t="s">
        <v>25</v>
      </c>
      <c r="C18" s="43" t="s">
        <v>12</v>
      </c>
      <c r="D18" s="38">
        <v>6</v>
      </c>
      <c r="E18" s="32">
        <v>413</v>
      </c>
      <c r="F18" s="30">
        <f t="shared" si="0"/>
        <v>2478</v>
      </c>
      <c r="G18" s="31">
        <v>250</v>
      </c>
      <c r="H18" s="10">
        <f t="shared" si="1"/>
        <v>1500</v>
      </c>
      <c r="I18" s="10">
        <v>425</v>
      </c>
      <c r="J18" s="10">
        <f t="shared" si="2"/>
        <v>2550</v>
      </c>
      <c r="K18" s="10">
        <v>500</v>
      </c>
      <c r="L18" s="10">
        <f t="shared" si="3"/>
        <v>3000</v>
      </c>
      <c r="M18" s="10">
        <v>250</v>
      </c>
      <c r="N18" s="10">
        <f t="shared" si="4"/>
        <v>1500</v>
      </c>
      <c r="O18" s="10">
        <v>2153.7800000000002</v>
      </c>
      <c r="P18" s="10">
        <f t="shared" si="5"/>
        <v>12922.68</v>
      </c>
      <c r="Q18" s="10">
        <v>295</v>
      </c>
      <c r="R18" s="10">
        <f t="shared" si="6"/>
        <v>1770</v>
      </c>
      <c r="S18" s="10">
        <v>690</v>
      </c>
      <c r="T18" s="10">
        <f t="shared" si="7"/>
        <v>4140</v>
      </c>
      <c r="U18" s="10">
        <v>330</v>
      </c>
      <c r="V18" s="10">
        <f t="shared" si="8"/>
        <v>1980</v>
      </c>
    </row>
    <row r="19" spans="1:22" x14ac:dyDescent="0.25">
      <c r="A19" s="25">
        <v>20</v>
      </c>
      <c r="B19" s="41" t="s">
        <v>26</v>
      </c>
      <c r="C19" s="44" t="s">
        <v>27</v>
      </c>
      <c r="D19" s="28">
        <v>1</v>
      </c>
      <c r="E19" s="32">
        <v>75000</v>
      </c>
      <c r="F19" s="30">
        <f t="shared" si="0"/>
        <v>75000</v>
      </c>
      <c r="G19" s="31">
        <v>78000</v>
      </c>
      <c r="H19" s="10">
        <f t="shared" si="1"/>
        <v>78000</v>
      </c>
      <c r="I19" s="10">
        <v>69500</v>
      </c>
      <c r="J19" s="10">
        <f t="shared" si="2"/>
        <v>69500</v>
      </c>
      <c r="K19" s="10">
        <v>80000</v>
      </c>
      <c r="L19" s="10">
        <f t="shared" si="3"/>
        <v>80000</v>
      </c>
      <c r="M19" s="10">
        <v>35000</v>
      </c>
      <c r="N19" s="10">
        <f t="shared" si="4"/>
        <v>35000</v>
      </c>
      <c r="O19" s="10">
        <v>42065.94</v>
      </c>
      <c r="P19" s="10">
        <f t="shared" si="5"/>
        <v>42065.94</v>
      </c>
      <c r="Q19" s="10">
        <v>75000.5</v>
      </c>
      <c r="R19" s="10">
        <f t="shared" si="6"/>
        <v>75000.5</v>
      </c>
      <c r="S19" s="10">
        <v>92604.5</v>
      </c>
      <c r="T19" s="10">
        <f t="shared" si="7"/>
        <v>92604.5</v>
      </c>
      <c r="U19" s="10">
        <v>50000</v>
      </c>
      <c r="V19" s="10">
        <f t="shared" si="8"/>
        <v>50000</v>
      </c>
    </row>
    <row r="20" spans="1:22" x14ac:dyDescent="0.25">
      <c r="A20" s="25">
        <v>21</v>
      </c>
      <c r="B20" s="45" t="s">
        <v>28</v>
      </c>
      <c r="C20" s="46" t="s">
        <v>27</v>
      </c>
      <c r="D20" s="47">
        <v>1</v>
      </c>
      <c r="E20" s="32">
        <v>22500</v>
      </c>
      <c r="F20" s="30">
        <f t="shared" si="0"/>
        <v>22500</v>
      </c>
      <c r="G20" s="31">
        <v>19000</v>
      </c>
      <c r="H20" s="10">
        <f t="shared" si="1"/>
        <v>19000</v>
      </c>
      <c r="I20" s="10">
        <v>31000</v>
      </c>
      <c r="J20" s="10">
        <f t="shared" si="2"/>
        <v>31000</v>
      </c>
      <c r="K20" s="10">
        <v>40000</v>
      </c>
      <c r="L20" s="10">
        <f t="shared" si="3"/>
        <v>40000</v>
      </c>
      <c r="M20" s="10">
        <v>40300</v>
      </c>
      <c r="N20" s="10">
        <f t="shared" si="4"/>
        <v>40300</v>
      </c>
      <c r="O20" s="10">
        <v>27806.71</v>
      </c>
      <c r="P20" s="10">
        <f t="shared" si="5"/>
        <v>27806.71</v>
      </c>
      <c r="Q20" s="10">
        <v>11425</v>
      </c>
      <c r="R20" s="10">
        <f t="shared" si="6"/>
        <v>11425</v>
      </c>
      <c r="S20" s="10">
        <v>92604.5</v>
      </c>
      <c r="T20" s="10">
        <f t="shared" si="7"/>
        <v>92604.5</v>
      </c>
      <c r="U20" s="10">
        <v>27000</v>
      </c>
      <c r="V20" s="10">
        <f t="shared" si="8"/>
        <v>27000</v>
      </c>
    </row>
    <row r="21" spans="1:22" ht="30" x14ac:dyDescent="0.25">
      <c r="B21" s="48" t="s">
        <v>29</v>
      </c>
      <c r="C21" s="49"/>
      <c r="D21" s="49"/>
      <c r="E21" s="16" t="s">
        <v>33</v>
      </c>
      <c r="F21" s="50">
        <f>SUM(F4:F20)</f>
        <v>1453387</v>
      </c>
      <c r="G21" s="51"/>
      <c r="H21" s="52">
        <f>SUM(H4:H20)</f>
        <v>1280703</v>
      </c>
      <c r="I21" s="51"/>
      <c r="J21" s="50">
        <f t="shared" ref="J21:R21" si="9">SUM(J4:J20)</f>
        <v>1311650</v>
      </c>
      <c r="K21" s="51"/>
      <c r="L21" s="53">
        <f t="shared" si="9"/>
        <v>977380</v>
      </c>
      <c r="M21" s="51"/>
      <c r="N21" s="50">
        <f t="shared" si="9"/>
        <v>1084755</v>
      </c>
      <c r="O21" s="51"/>
      <c r="P21" s="50">
        <f t="shared" si="9"/>
        <v>1282312.3699999999</v>
      </c>
      <c r="Q21" s="51"/>
      <c r="R21" s="50">
        <f t="shared" si="9"/>
        <v>1071298</v>
      </c>
      <c r="S21" s="51"/>
      <c r="T21" s="50">
        <f>SUM(T4:T20)</f>
        <v>1270270</v>
      </c>
      <c r="U21" s="51"/>
      <c r="V21" s="12">
        <f>SUM(V4:V20)</f>
        <v>1106049</v>
      </c>
    </row>
    <row r="22" spans="1:22" x14ac:dyDescent="0.25">
      <c r="B22" s="48" t="s">
        <v>30</v>
      </c>
      <c r="G22" s="59" t="str">
        <f>G2</f>
        <v>Oz Paving</v>
      </c>
      <c r="H22" s="60"/>
      <c r="I22" s="59" t="str">
        <f>I2</f>
        <v>Connell Resources</v>
      </c>
      <c r="J22" s="60"/>
      <c r="K22" s="59" t="str">
        <f t="shared" ref="K22" si="10">K2</f>
        <v>Asphalt Specialties Co.</v>
      </c>
      <c r="L22" s="60"/>
      <c r="M22" s="59" t="str">
        <f t="shared" ref="M22" si="11">M2</f>
        <v>All Pro Pavement</v>
      </c>
      <c r="N22" s="60"/>
      <c r="O22" s="59" t="str">
        <f t="shared" ref="O22" si="12">O2</f>
        <v>Loya Construction</v>
      </c>
      <c r="P22" s="60"/>
      <c r="Q22" s="59" t="str">
        <f t="shared" ref="Q22" si="13">Q2</f>
        <v>Martin Marietta</v>
      </c>
      <c r="R22" s="60"/>
      <c r="S22" s="59" t="str">
        <f t="shared" ref="S22" si="14">S2</f>
        <v>Brannan Sand Gravel Co</v>
      </c>
      <c r="T22" s="60"/>
      <c r="U22" s="59" t="str">
        <f t="shared" ref="U22" si="15">U2</f>
        <v>Simon</v>
      </c>
      <c r="V22" s="60"/>
    </row>
    <row r="23" spans="1:22" ht="44.25" customHeight="1" x14ac:dyDescent="0.25">
      <c r="B23" s="48" t="s">
        <v>31</v>
      </c>
      <c r="G23" s="54" t="s">
        <v>41</v>
      </c>
      <c r="H23" s="54"/>
    </row>
    <row r="24" spans="1:22" ht="15.75" x14ac:dyDescent="0.25">
      <c r="A24" s="1"/>
      <c r="B24" s="2"/>
    </row>
    <row r="25" spans="1:22" ht="15.75" x14ac:dyDescent="0.25">
      <c r="A25" s="1"/>
    </row>
    <row r="26" spans="1:22" ht="15.75" x14ac:dyDescent="0.25">
      <c r="A26" s="1"/>
      <c r="B26" s="1"/>
      <c r="C26" s="4"/>
    </row>
    <row r="27" spans="1:22" ht="15.75" x14ac:dyDescent="0.25">
      <c r="A27" s="1"/>
      <c r="B27" s="1"/>
      <c r="C27" s="5"/>
    </row>
    <row r="28" spans="1:22" ht="15.75" x14ac:dyDescent="0.25">
      <c r="A28" s="1"/>
      <c r="B28" s="5"/>
      <c r="C28" s="5"/>
    </row>
    <row r="29" spans="1:22" ht="15.75" x14ac:dyDescent="0.25">
      <c r="B29" s="5"/>
      <c r="C29" s="7"/>
    </row>
    <row r="33" spans="2:3" ht="15.75" x14ac:dyDescent="0.25">
      <c r="B33" s="8"/>
      <c r="C33" s="9"/>
    </row>
  </sheetData>
  <sheetProtection algorithmName="SHA-512" hashValue="/SOR1iE626vlfNNFyQn683CBh5q07tMyTM5zPd8Lntobj6hwl4SZ3veq7edNOgA8NBH+YFfiCTfXWDBd35CgSQ==" saltValue="zshL59iVIPgovGnrIe0j1Q==" spinCount="100000" sheet="1" objects="1" scenarios="1"/>
  <mergeCells count="19">
    <mergeCell ref="M2:N2"/>
    <mergeCell ref="O2:P2"/>
    <mergeCell ref="Q2:R2"/>
    <mergeCell ref="G23:H23"/>
    <mergeCell ref="A2:D2"/>
    <mergeCell ref="E2:F2"/>
    <mergeCell ref="G2:H2"/>
    <mergeCell ref="U2:V2"/>
    <mergeCell ref="I22:J22"/>
    <mergeCell ref="K22:L22"/>
    <mergeCell ref="M22:N22"/>
    <mergeCell ref="O22:P22"/>
    <mergeCell ref="Q22:R22"/>
    <mergeCell ref="S22:T22"/>
    <mergeCell ref="U22:V22"/>
    <mergeCell ref="G22:H22"/>
    <mergeCell ref="S2:T2"/>
    <mergeCell ref="I2:J2"/>
    <mergeCell ref="K2:L2"/>
  </mergeCells>
  <dataValidations count="1">
    <dataValidation type="list" allowBlank="1" showInputMessage="1" showErrorMessage="1" sqref="C4:C20" xr:uid="{CDFA3DA3-BFCD-4D22-A175-87502454EF0E}">
      <formula1>UOM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6F006-E7DB-4237-A126-D89CAEC04B41}">
  <dimension ref="A1:C9"/>
  <sheetViews>
    <sheetView tabSelected="1" workbookViewId="0">
      <selection activeCell="B13" sqref="B13"/>
    </sheetView>
  </sheetViews>
  <sheetFormatPr defaultRowHeight="15" x14ac:dyDescent="0.25"/>
  <cols>
    <col min="2" max="2" width="24.5703125" customWidth="1"/>
    <col min="3" max="3" width="14.28515625" bestFit="1" customWidth="1"/>
  </cols>
  <sheetData>
    <row r="1" spans="1:3" ht="15.75" x14ac:dyDescent="0.25">
      <c r="A1" s="14" t="s">
        <v>42</v>
      </c>
      <c r="B1" s="15" t="s">
        <v>43</v>
      </c>
      <c r="C1" s="16" t="s">
        <v>5</v>
      </c>
    </row>
    <row r="2" spans="1:3" x14ac:dyDescent="0.25">
      <c r="A2" s="17">
        <v>1</v>
      </c>
      <c r="B2" s="19" t="s">
        <v>46</v>
      </c>
      <c r="C2" s="18">
        <f>'Bid Tab Comparison'!L21</f>
        <v>977380</v>
      </c>
    </row>
    <row r="3" spans="1:3" x14ac:dyDescent="0.25">
      <c r="A3" s="17">
        <v>2</v>
      </c>
      <c r="B3" s="13" t="s">
        <v>38</v>
      </c>
      <c r="C3" s="18">
        <f>'Bid Tab Comparison'!R21</f>
        <v>1071298</v>
      </c>
    </row>
    <row r="4" spans="1:3" x14ac:dyDescent="0.25">
      <c r="A4" s="20">
        <v>3</v>
      </c>
      <c r="B4" s="13" t="s">
        <v>36</v>
      </c>
      <c r="C4" s="18">
        <f>'Bid Tab Comparison'!N21</f>
        <v>1084755</v>
      </c>
    </row>
    <row r="5" spans="1:3" x14ac:dyDescent="0.25">
      <c r="A5" s="20">
        <v>4</v>
      </c>
      <c r="B5" s="13" t="s">
        <v>40</v>
      </c>
      <c r="C5" s="18">
        <f>'Bid Tab Comparison'!V21</f>
        <v>1106049</v>
      </c>
    </row>
    <row r="6" spans="1:3" x14ac:dyDescent="0.25">
      <c r="A6" s="17">
        <v>5</v>
      </c>
      <c r="B6" s="13" t="s">
        <v>44</v>
      </c>
      <c r="C6" s="18">
        <f>'Bid Tab Comparison'!T21</f>
        <v>1270270</v>
      </c>
    </row>
    <row r="7" spans="1:3" x14ac:dyDescent="0.25">
      <c r="A7" s="17">
        <v>6</v>
      </c>
      <c r="B7" s="13" t="s">
        <v>34</v>
      </c>
      <c r="C7" s="18">
        <f>'Bid Tab Comparison'!H21</f>
        <v>1280703</v>
      </c>
    </row>
    <row r="8" spans="1:3" x14ac:dyDescent="0.25">
      <c r="A8" s="17">
        <v>7</v>
      </c>
      <c r="B8" s="13" t="s">
        <v>37</v>
      </c>
      <c r="C8" s="18">
        <f>'Bid Tab Comparison'!P21</f>
        <v>1282312.3699999999</v>
      </c>
    </row>
    <row r="9" spans="1:3" x14ac:dyDescent="0.25">
      <c r="A9" s="17">
        <v>8</v>
      </c>
      <c r="B9" s="13" t="s">
        <v>35</v>
      </c>
      <c r="C9" s="18">
        <f>'Bid Tab Comparison'!J21</f>
        <v>1311650</v>
      </c>
    </row>
  </sheetData>
  <sheetProtection algorithmName="SHA-512" hashValue="AlxK9C55/VkDbazkMohdkgz/pcUaJEUMzgpTQ8gxM89OtKvIfWcr2HIj0FP3CmifLT/za5zQSup1PqPZZYs12Q==" saltValue="aFDDoBSZxM1zczzmMbA8C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Tab Comparison</vt:lpstr>
      <vt:lpstr>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Green</dc:creator>
  <cp:lastModifiedBy>Andy Vowell</cp:lastModifiedBy>
  <dcterms:created xsi:type="dcterms:W3CDTF">2026-08-04T16:18:25Z</dcterms:created>
  <dcterms:modified xsi:type="dcterms:W3CDTF">2026-09-23T17:00:42Z</dcterms:modified>
</cp:coreProperties>
</file>